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ll\Desktop\"/>
    </mc:Choice>
  </mc:AlternateContent>
  <bookViews>
    <workbookView xWindow="0" yWindow="0" windowWidth="19200" windowHeight="7500" activeTab="2"/>
  </bookViews>
  <sheets>
    <sheet name="LAI VAY THUAN &gt; 30% EBITDA" sheetId="5" r:id="rId1"/>
    <sheet name="LÃI VAY THUAN &lt; 30%" sheetId="4" r:id="rId2"/>
    <sheet name="NOTE" sheetId="3" r:id="rId3"/>
  </sheets>
  <calcPr calcId="152511"/>
</workbook>
</file>

<file path=xl/calcChain.xml><?xml version="1.0" encoding="utf-8"?>
<calcChain xmlns="http://schemas.openxmlformats.org/spreadsheetml/2006/main">
  <c r="C30" i="4" l="1"/>
  <c r="C27" i="5" l="1"/>
  <c r="A13" i="5"/>
  <c r="A14" i="5" s="1"/>
  <c r="C10" i="5"/>
  <c r="C12" i="5" s="1"/>
  <c r="C22" i="5" s="1"/>
  <c r="C27" i="4"/>
  <c r="A13" i="4"/>
  <c r="A14" i="4" s="1"/>
  <c r="C10" i="4"/>
  <c r="C12" i="4" s="1"/>
  <c r="C22" i="4" s="1"/>
  <c r="C24" i="5" l="1"/>
  <c r="C23" i="5"/>
  <c r="C24" i="4"/>
  <c r="C23" i="4"/>
  <c r="C26" i="5" l="1"/>
  <c r="C25" i="5"/>
  <c r="C26" i="4"/>
  <c r="C29" i="4" s="1"/>
  <c r="C25" i="4"/>
  <c r="C28" i="5" l="1"/>
  <c r="C19" i="5"/>
  <c r="C20" i="5" s="1"/>
  <c r="C28" i="4"/>
  <c r="C19" i="4" s="1"/>
</calcChain>
</file>

<file path=xl/sharedStrings.xml><?xml version="1.0" encoding="utf-8"?>
<sst xmlns="http://schemas.openxmlformats.org/spreadsheetml/2006/main" count="104" uniqueCount="57">
  <si>
    <t>CHỈ TIÊU</t>
  </si>
  <si>
    <t>NĂM 2022</t>
  </si>
  <si>
    <t>Doanh thu bán hàng và cung cấp dịch vụ</t>
  </si>
  <si>
    <t>Các khoản giảm trừ doanh thu</t>
  </si>
  <si>
    <t>Doanh thu thuần về bán hàng và cung cấp dịch vụ (3)=(1)-(2)</t>
  </si>
  <si>
    <t>Giá vốn hàng bán</t>
  </si>
  <si>
    <t>Lợi nhuận gộp về bán hàng và cung cấp dịch vụ (5)=(3)-(4)</t>
  </si>
  <si>
    <t>Chi phí bán hàng</t>
  </si>
  <si>
    <t>Chi phí quản lý doanh nghiệp</t>
  </si>
  <si>
    <t xml:space="preserve">Doanh thu từ hoạt động tài chính </t>
  </si>
  <si>
    <t>8.1</t>
  </si>
  <si>
    <t>Trong đó: Lãi tiền gửi và lãi cho vay</t>
  </si>
  <si>
    <t>Chi phí tài chính</t>
  </si>
  <si>
    <t>9.1</t>
  </si>
  <si>
    <t>Trong đó: Chi phí lãi vay</t>
  </si>
  <si>
    <t>Chi phí khấu hao phát sinh trong kỳ</t>
  </si>
  <si>
    <t>Lợi nhuận thuần từ hoạt động sản xuất kinh doanh trong kỳ (11)=(5)-(6)-(7)+(8)-(9)</t>
  </si>
  <si>
    <t>EBITDA (12)=(11)+(9.1)-(8.1)+(10) (*)</t>
  </si>
  <si>
    <t>30% EBITDA)</t>
  </si>
  <si>
    <t>Chi phí lãi vay thuần = (9.1)-(8.1)</t>
  </si>
  <si>
    <t>Tổng chi phí lãi vay sau khi trừ lãi tiền gửi và lãi cho vay phát sinh trong kỳ được trừ ( &lt;= 30% EBITDA)</t>
  </si>
  <si>
    <t>9.1.b</t>
  </si>
  <si>
    <t xml:space="preserve">Chi phí lãi vay của các kỳ trước chuyển sang, trong đó: (15)=(15.1)+(15.2)+(15.3)+(15.4)+(15.5) </t>
  </si>
  <si>
    <t>15.1</t>
  </si>
  <si>
    <t>- Phần chi phí lãi vay không được trừ từ năm (n-1) chuyển sang kỳ tính thuế (n)</t>
  </si>
  <si>
    <t>15.2</t>
  </si>
  <si>
    <t>- Phần chi phí lãi vay không được trừ từ năm (n-2) chuyển sang kỳ tính thuế (n)</t>
  </si>
  <si>
    <t>15.3</t>
  </si>
  <si>
    <t>- Phần chi phí lãi vay không được trừ từ năm (n-3) chuyển sang kỳ tính thuế (n)</t>
  </si>
  <si>
    <t>15.4</t>
  </si>
  <si>
    <t>- Phần chi phí lãi vay không được trừ từ năm (n-4) chuyển sang kỳ tính thuế (n)</t>
  </si>
  <si>
    <t>15.5</t>
  </si>
  <si>
    <t>- Phần chi phí lãi vay không được trừ từ năm (n-5) chuyển sang kỳ tính thuế (n)</t>
  </si>
  <si>
    <r>
      <t xml:space="preserve">Tổng chi phí lãi vay sau khi trừ lãi tiền gửi và lãi cho vay phát sinh trong kỳ của NNT được trừ khi xác định thu nhập chịu thuếTNDN </t>
    </r>
    <r>
      <rPr>
        <u/>
        <sz val="14"/>
        <color rgb="FFC00000"/>
        <rFont val="Times New Roman"/>
        <family val="1"/>
      </rPr>
      <t>không vượt quá 30% của tổng lợi nhuận thuần từ hoạt động kinh doanh trong kỳ cộng chi phí lãi vay sau khi trừ lãi tiền gửi và lãi cho vay phát sinh trong kỳ cộng chi phí khấu hao phát sinh trong kỳ</t>
    </r>
    <r>
      <rPr>
        <sz val="14"/>
        <color rgb="FF0070C0"/>
        <rFont val="Times New Roman"/>
        <family val="1"/>
      </rPr>
      <t xml:space="preserve"> của NNT;
b) Phần chi phí lãi vay không được trừ theo quy định tại điểm a khoản này được chuyển sang kỳ tính thuế tiếp theo khi xác định tổng chi phí lãi vay được trừ trong trường hợp tổng chi phí lãi vay phát sinh được trừ của kỳ tính thuế tiếp theo thấp hơn mức quy định tại điểm a khoản này. Thời gian chuyển chi phí lãi vay tính</t>
    </r>
    <r>
      <rPr>
        <u/>
        <sz val="14"/>
        <color rgb="FFC00000"/>
        <rFont val="Times New Roman"/>
        <family val="1"/>
      </rPr>
      <t xml:space="preserve"> </t>
    </r>
    <r>
      <rPr>
        <b/>
        <u/>
        <sz val="14"/>
        <color rgb="FF7030A0"/>
        <rFont val="Times New Roman"/>
        <family val="1"/>
      </rPr>
      <t xml:space="preserve">liên tục </t>
    </r>
    <r>
      <rPr>
        <u/>
        <sz val="14"/>
        <color rgb="FFC00000"/>
        <rFont val="Times New Roman"/>
        <family val="1"/>
      </rPr>
      <t>không quá 05 năm</t>
    </r>
    <r>
      <rPr>
        <sz val="14"/>
        <color rgb="FF0070C0"/>
        <rFont val="Times New Roman"/>
        <family val="1"/>
      </rPr>
      <t xml:space="preserve"> kể từ </t>
    </r>
    <r>
      <rPr>
        <u/>
        <sz val="14"/>
        <color rgb="FFC00000"/>
        <rFont val="Times New Roman"/>
        <family val="1"/>
      </rPr>
      <t>năm tiếp sau năm PS chi phí lãi vay không được trừ</t>
    </r>
    <r>
      <rPr>
        <sz val="14"/>
        <color rgb="FF0070C0"/>
        <rFont val="Times New Roman"/>
        <family val="1"/>
      </rPr>
      <t>;</t>
    </r>
  </si>
  <si>
    <t>9.1.a</t>
  </si>
  <si>
    <t>Chi phí lãi vay được trừ trong kỳ</t>
  </si>
  <si>
    <t xml:space="preserve">Phần chi phí lãi vay trong kỳ không được trừ chuyển sang kỳ sau </t>
  </si>
  <si>
    <t>Lợi nhuận thuần từ hoạt động sản xuất kinh doanh trong kỳ không bao gồm chênh lệch doanh thu và chi phí của hoạt động tài chính (12)=(11)-(8)+(9)</t>
  </si>
  <si>
    <t>Tỷ lệ chi phí lãi vay sau khi trừ lãi tiền gửi và lãi cho vay phát sinh trong kỳ /EBITDA; (14)=[(9.1)-(8.1)]/(13)</t>
  </si>
  <si>
    <t>Tỷ lệ chi phí lãi vay sau khi trừ lãi tiền gửi và lãi cho vay phát sinh cộng chi phí lãi vay của các kỳ trước chuyển sang trên tổng lợi nhuận thuần từ hoạt động kinh doanh cộng chi phí lãi vay (sau khi trừ lãi tiền gửi và lãi cho vay) trong kỳ cộng chi phí khấu hao trong kỳ (16)=[(9.1)-(8.1)+(15)]/(13)</t>
  </si>
  <si>
    <t>Tỷ suất lợi nhuận sử dụng xác định giá giao dịch liên kết</t>
  </si>
  <si>
    <t>- Tỷ suất …………………………………….</t>
  </si>
  <si>
    <t>FB: Giao Dịch Liên Kết - Transfer Pricing</t>
  </si>
  <si>
    <t>BẢNG TÍNH CHI PHÍ LÃI VAY THEO NGHỊ ĐỊNH 132</t>
  </si>
  <si>
    <t>GV: TRẦN THỊ NGỌC DIỆP</t>
  </si>
  <si>
    <t>Chỉ tiêu [B7]: NNT kê khai toàn bộ số tiền của các điều chỉnh khác (chưa được điều chỉnh tại các chỉ tiêu từ [B2] đến [B6]) do sự khác biệt giữa chế độ kế toán và Luật thuế TNDN dẫn đến làm tăng tổng thu nhập trước thuế.</t>
  </si>
  <si>
    <t>Chỉ tiêu [B11]: NNT kê khai chi phí lãi vay không được trừ kỳ trước được chuyển sang kỳ này của doanh  nghiệp có giao dịch liên kết</t>
  </si>
  <si>
    <t>B7</t>
  </si>
  <si>
    <t>14,3</t>
  </si>
  <si>
    <t>ví dụ chuyển từ 2021</t>
  </si>
  <si>
    <t>ví dụ chuyển từ 2020</t>
  </si>
  <si>
    <t>không có để chuyển</t>
  </si>
  <si>
    <t>B11</t>
  </si>
  <si>
    <t xml:space="preserve">GV: TRẦN THỊ NGỌC DIỆP </t>
  </si>
  <si>
    <t>chưa có hướng dẫn chính xác vào chỉ tiêu này, là quan điểm cá nhân.</t>
  </si>
  <si>
    <r>
      <t xml:space="preserve">Phần năm nay </t>
    </r>
    <r>
      <rPr>
        <sz val="13"/>
        <color rgb="FFC00000"/>
        <rFont val="Times New Roman"/>
        <family val="1"/>
      </rPr>
      <t xml:space="preserve">có thể </t>
    </r>
    <r>
      <rPr>
        <sz val="13"/>
        <color rgb="FF0070C0"/>
        <rFont val="Times New Roman"/>
        <family val="1"/>
      </rPr>
      <t>nhận chi phí lãi vay các kỳ trước chuyển sang = 14.1 - 14.2</t>
    </r>
  </si>
  <si>
    <t xml:space="preserve">BẢNG TÍNH CHI PHÍ LÃI VAY THEO NGHỊ ĐỊNH 132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</si>
</sst>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sz val="11"/>
      <color rgb="FF0070C0"/>
      <name val="Times New Roman"/>
      <family val="1"/>
    </font>
    <font>
      <b/>
      <sz val="13"/>
      <color rgb="FF0070C0"/>
      <name val="Times New Roman"/>
      <family val="1"/>
    </font>
    <font>
      <sz val="13"/>
      <color rgb="FF0070C0"/>
      <name val="Times New Roman"/>
      <family val="1"/>
    </font>
    <font>
      <sz val="13"/>
      <color rgb="FFC00000"/>
      <name val="Times New Roman"/>
      <family val="1"/>
    </font>
    <font>
      <sz val="14"/>
      <color rgb="FF0070C0"/>
      <name val="Times New Roman"/>
      <family val="1"/>
    </font>
    <font>
      <u/>
      <sz val="14"/>
      <color rgb="FFC00000"/>
      <name val="Times New Roman"/>
      <family val="1"/>
    </font>
    <font>
      <b/>
      <u/>
      <sz val="14"/>
      <color rgb="FF7030A0"/>
      <name val="Times New Roman"/>
      <family val="1"/>
    </font>
    <font>
      <b/>
      <sz val="11"/>
      <color rgb="FF0070C0"/>
      <name val="Times New Roman"/>
      <family val="1"/>
    </font>
    <font>
      <b/>
      <sz val="20"/>
      <color rgb="FF0070C0"/>
      <name val="Times New Roman"/>
      <family val="1"/>
    </font>
    <font>
      <b/>
      <sz val="16"/>
      <color rgb="FF0070C0"/>
      <name val="Times New Roman"/>
      <family val="1"/>
    </font>
    <font>
      <sz val="16"/>
      <color rgb="FF0070C0"/>
      <name val="Times New Roman"/>
      <family val="1"/>
    </font>
    <font>
      <b/>
      <sz val="18"/>
      <color rgb="FF0070C0"/>
      <name val="Times New Roman"/>
      <family val="1"/>
    </font>
    <font>
      <b/>
      <u/>
      <sz val="11"/>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8">
    <xf numFmtId="0" fontId="0" fillId="0" borderId="0" xfId="0"/>
    <xf numFmtId="0" fontId="2" fillId="0" borderId="0" xfId="0" applyFont="1"/>
    <xf numFmtId="0" fontId="12" fillId="0" borderId="0" xfId="0" applyFont="1"/>
    <xf numFmtId="0" fontId="13" fillId="0" borderId="0" xfId="0" applyFont="1" applyAlignment="1">
      <alignment horizontal="center"/>
    </xf>
    <xf numFmtId="0" fontId="13" fillId="0" borderId="0" xfId="0" applyFont="1" applyAlignment="1">
      <alignment horizontal="left" wrapText="1"/>
    </xf>
    <xf numFmtId="0" fontId="2" fillId="2" borderId="0" xfId="0" applyFont="1" applyFill="1"/>
    <xf numFmtId="0" fontId="2" fillId="0" borderId="1" xfId="0" applyFont="1" applyBorder="1" applyAlignment="1" applyProtection="1">
      <alignment vertical="center"/>
      <protection locked="0"/>
    </xf>
    <xf numFmtId="0" fontId="3" fillId="0" borderId="1" xfId="0" applyFont="1" applyBorder="1" applyAlignment="1" applyProtection="1">
      <alignment horizontal="center" vertical="center" wrapText="1"/>
      <protection locked="0"/>
    </xf>
    <xf numFmtId="164" fontId="3" fillId="0" borderId="1" xfId="1"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indent="1"/>
      <protection locked="0"/>
    </xf>
    <xf numFmtId="164" fontId="4" fillId="0" borderId="1" xfId="1" applyNumberFormat="1" applyFont="1" applyFill="1" applyBorder="1" applyAlignment="1" applyProtection="1">
      <alignment horizontal="center" vertical="center" wrapText="1"/>
      <protection locked="0"/>
    </xf>
    <xf numFmtId="0" fontId="5" fillId="0" borderId="1" xfId="0" applyFont="1" applyBorder="1" applyAlignment="1" applyProtection="1">
      <alignment horizontal="left" vertical="center" wrapText="1" indent="1"/>
      <protection locked="0"/>
    </xf>
    <xf numFmtId="9" fontId="3" fillId="0" borderId="1" xfId="2" applyFont="1" applyFill="1" applyBorder="1" applyAlignment="1" applyProtection="1">
      <alignment horizontal="right" vertical="center" wrapText="1"/>
      <protection locked="0"/>
    </xf>
    <xf numFmtId="0" fontId="9" fillId="0" borderId="1" xfId="0" applyFont="1" applyBorder="1" applyAlignment="1" applyProtection="1">
      <alignment horizontal="center" vertical="center"/>
      <protection locked="0"/>
    </xf>
    <xf numFmtId="0" fontId="3" fillId="0" borderId="1" xfId="0" applyFont="1" applyBorder="1" applyAlignment="1" applyProtection="1">
      <alignment horizontal="left" vertical="center" wrapText="1" indent="1"/>
      <protection locked="0"/>
    </xf>
    <xf numFmtId="0" fontId="2" fillId="0" borderId="0" xfId="0" applyFont="1" applyAlignment="1" applyProtection="1">
      <alignment vertical="center"/>
      <protection locked="0"/>
    </xf>
    <xf numFmtId="0" fontId="2" fillId="0" borderId="0" xfId="0" applyFont="1" applyProtection="1">
      <protection locked="0"/>
    </xf>
    <xf numFmtId="0" fontId="2" fillId="0" borderId="0" xfId="0" applyFont="1" applyFill="1" applyProtection="1">
      <protection locked="0"/>
    </xf>
    <xf numFmtId="164" fontId="2" fillId="0" borderId="0" xfId="1" applyNumberFormat="1" applyFont="1" applyFill="1" applyProtection="1">
      <protection locked="0"/>
    </xf>
    <xf numFmtId="0" fontId="12" fillId="0" borderId="0" xfId="0" applyFont="1" applyProtection="1">
      <protection locked="0"/>
    </xf>
    <xf numFmtId="0" fontId="2" fillId="2" borderId="0" xfId="0" applyFont="1" applyFill="1" applyProtection="1">
      <protection locked="0"/>
    </xf>
    <xf numFmtId="0" fontId="14" fillId="0" borderId="0" xfId="0" applyFont="1"/>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6" fillId="0" borderId="0" xfId="0" applyFont="1" applyAlignment="1" applyProtection="1">
      <alignment horizontal="left" vertical="center" wrapText="1"/>
      <protection locked="0"/>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election activeCell="C19" sqref="C19"/>
    </sheetView>
  </sheetViews>
  <sheetFormatPr defaultColWidth="9.1015625" defaultRowHeight="14.1" x14ac:dyDescent="0.5"/>
  <cols>
    <col min="1" max="1" width="6.89453125" style="16" customWidth="1"/>
    <col min="2" max="2" width="61.68359375" style="17" customWidth="1"/>
    <col min="3" max="3" width="17.68359375" style="19" customWidth="1"/>
    <col min="4" max="16384" width="9.1015625" style="17"/>
  </cols>
  <sheetData>
    <row r="1" spans="1:3" s="20" customFormat="1" ht="25.5" x14ac:dyDescent="0.7">
      <c r="A1" s="25" t="s">
        <v>42</v>
      </c>
      <c r="B1" s="25"/>
      <c r="C1" s="25"/>
    </row>
    <row r="2" spans="1:3" s="20" customFormat="1" ht="20.100000000000001" x14ac:dyDescent="0.7">
      <c r="A2" s="26" t="s">
        <v>53</v>
      </c>
      <c r="B2" s="26"/>
      <c r="C2" s="26"/>
    </row>
    <row r="3" spans="1:3" s="20" customFormat="1" ht="20.100000000000001" x14ac:dyDescent="0.7">
      <c r="A3" s="26" t="s">
        <v>43</v>
      </c>
      <c r="B3" s="26"/>
      <c r="C3" s="26"/>
    </row>
    <row r="6" spans="1:3" ht="15.9" x14ac:dyDescent="0.5">
      <c r="A6" s="6"/>
      <c r="B6" s="7" t="s">
        <v>0</v>
      </c>
      <c r="C6" s="8" t="s">
        <v>1</v>
      </c>
    </row>
    <row r="7" spans="1:3" ht="15.9" x14ac:dyDescent="0.5">
      <c r="A7" s="6"/>
      <c r="B7" s="7"/>
      <c r="C7" s="8"/>
    </row>
    <row r="8" spans="1:3" ht="16.2" x14ac:dyDescent="0.5">
      <c r="A8" s="9">
        <v>1</v>
      </c>
      <c r="B8" s="10" t="s">
        <v>2</v>
      </c>
      <c r="C8" s="11">
        <v>1000000000</v>
      </c>
    </row>
    <row r="9" spans="1:3" ht="16.2" x14ac:dyDescent="0.5">
      <c r="A9" s="9">
        <v>2</v>
      </c>
      <c r="B9" s="10" t="s">
        <v>3</v>
      </c>
      <c r="C9" s="11">
        <v>0</v>
      </c>
    </row>
    <row r="10" spans="1:3" ht="16.2" x14ac:dyDescent="0.5">
      <c r="A10" s="9">
        <v>3</v>
      </c>
      <c r="B10" s="10" t="s">
        <v>4</v>
      </c>
      <c r="C10" s="11">
        <f t="shared" ref="C10" si="0">C8-C9</f>
        <v>1000000000</v>
      </c>
    </row>
    <row r="11" spans="1:3" ht="16.2" x14ac:dyDescent="0.5">
      <c r="A11" s="9">
        <v>4</v>
      </c>
      <c r="B11" s="10" t="s">
        <v>5</v>
      </c>
      <c r="C11" s="11">
        <v>700000000</v>
      </c>
    </row>
    <row r="12" spans="1:3" ht="16.2" x14ac:dyDescent="0.5">
      <c r="A12" s="9">
        <v>5</v>
      </c>
      <c r="B12" s="10" t="s">
        <v>6</v>
      </c>
      <c r="C12" s="11">
        <f t="shared" ref="C12" si="1">C10-C11</f>
        <v>300000000</v>
      </c>
    </row>
    <row r="13" spans="1:3" ht="16.2" x14ac:dyDescent="0.5">
      <c r="A13" s="9">
        <f>A12+1</f>
        <v>6</v>
      </c>
      <c r="B13" s="10" t="s">
        <v>7</v>
      </c>
      <c r="C13" s="11">
        <v>25000000</v>
      </c>
    </row>
    <row r="14" spans="1:3" ht="16.2" x14ac:dyDescent="0.5">
      <c r="A14" s="9">
        <f t="shared" ref="A14" si="2">A13+1</f>
        <v>7</v>
      </c>
      <c r="B14" s="10" t="s">
        <v>8</v>
      </c>
      <c r="C14" s="11">
        <v>150000000</v>
      </c>
    </row>
    <row r="15" spans="1:3" ht="16.2" x14ac:dyDescent="0.5">
      <c r="A15" s="9">
        <v>8</v>
      </c>
      <c r="B15" s="10" t="s">
        <v>9</v>
      </c>
      <c r="C15" s="11">
        <v>35000000</v>
      </c>
    </row>
    <row r="16" spans="1:3" ht="16.2" x14ac:dyDescent="0.5">
      <c r="A16" s="9" t="s">
        <v>10</v>
      </c>
      <c r="B16" s="10" t="s">
        <v>11</v>
      </c>
      <c r="C16" s="11">
        <v>5000000</v>
      </c>
    </row>
    <row r="17" spans="1:4" ht="16.2" x14ac:dyDescent="0.5">
      <c r="A17" s="9">
        <v>9</v>
      </c>
      <c r="B17" s="10" t="s">
        <v>12</v>
      </c>
      <c r="C17" s="11">
        <v>100000000</v>
      </c>
    </row>
    <row r="18" spans="1:4" ht="16.2" x14ac:dyDescent="0.5">
      <c r="A18" s="9" t="s">
        <v>13</v>
      </c>
      <c r="B18" s="10" t="s">
        <v>14</v>
      </c>
      <c r="C18" s="11">
        <v>70000000</v>
      </c>
    </row>
    <row r="19" spans="1:4" ht="16.2" x14ac:dyDescent="0.5">
      <c r="A19" s="9" t="s">
        <v>34</v>
      </c>
      <c r="B19" s="10" t="s">
        <v>35</v>
      </c>
      <c r="C19" s="11">
        <f>C26+C16</f>
        <v>57500000</v>
      </c>
    </row>
    <row r="20" spans="1:4" ht="16.2" x14ac:dyDescent="0.5">
      <c r="A20" s="9" t="s">
        <v>21</v>
      </c>
      <c r="B20" s="10" t="s">
        <v>36</v>
      </c>
      <c r="C20" s="11">
        <f>C18-C19</f>
        <v>12500000</v>
      </c>
      <c r="D20" s="21" t="s">
        <v>47</v>
      </c>
    </row>
    <row r="21" spans="1:4" ht="16.2" x14ac:dyDescent="0.5">
      <c r="A21" s="9">
        <v>10</v>
      </c>
      <c r="B21" s="10" t="s">
        <v>15</v>
      </c>
      <c r="C21" s="11">
        <v>50000000</v>
      </c>
    </row>
    <row r="22" spans="1:4" ht="32.4" x14ac:dyDescent="0.5">
      <c r="A22" s="9">
        <v>11</v>
      </c>
      <c r="B22" s="10" t="s">
        <v>16</v>
      </c>
      <c r="C22" s="11">
        <f>C12-C13-C14+C15-C17</f>
        <v>60000000</v>
      </c>
    </row>
    <row r="23" spans="1:4" ht="48.6" x14ac:dyDescent="0.5">
      <c r="A23" s="9">
        <v>12</v>
      </c>
      <c r="B23" s="10" t="s">
        <v>37</v>
      </c>
      <c r="C23" s="11">
        <f>C22-C15+C17</f>
        <v>125000000</v>
      </c>
    </row>
    <row r="24" spans="1:4" ht="16.2" x14ac:dyDescent="0.5">
      <c r="A24" s="9">
        <v>13</v>
      </c>
      <c r="B24" s="12" t="s">
        <v>17</v>
      </c>
      <c r="C24" s="11">
        <f t="shared" ref="C24" si="3">C22+C18-C16+C21</f>
        <v>175000000</v>
      </c>
    </row>
    <row r="25" spans="1:4" ht="32.4" x14ac:dyDescent="0.5">
      <c r="A25" s="9">
        <v>14</v>
      </c>
      <c r="B25" s="10" t="s">
        <v>38</v>
      </c>
      <c r="C25" s="13">
        <f t="shared" ref="C25" si="4">(C18-C16)/C24</f>
        <v>0.37142857142857144</v>
      </c>
    </row>
    <row r="26" spans="1:4" ht="16.2" x14ac:dyDescent="0.5">
      <c r="A26" s="9">
        <v>14.1</v>
      </c>
      <c r="B26" s="10" t="s">
        <v>18</v>
      </c>
      <c r="C26" s="8">
        <f t="shared" ref="C26" si="5">C24*30%</f>
        <v>52500000</v>
      </c>
    </row>
    <row r="27" spans="1:4" ht="16.2" x14ac:dyDescent="0.5">
      <c r="A27" s="9">
        <v>14.2</v>
      </c>
      <c r="B27" s="10" t="s">
        <v>19</v>
      </c>
      <c r="C27" s="8">
        <f>C18-C16</f>
        <v>65000000</v>
      </c>
    </row>
    <row r="28" spans="1:4" ht="32.4" x14ac:dyDescent="0.5">
      <c r="A28" s="9" t="s">
        <v>48</v>
      </c>
      <c r="B28" s="10" t="s">
        <v>20</v>
      </c>
      <c r="C28" s="8">
        <f>IF(AND(C26&gt;0,C27&gt;=C26),C26,(C27))</f>
        <v>52500000</v>
      </c>
    </row>
    <row r="29" spans="1:4" ht="32.4" x14ac:dyDescent="0.5">
      <c r="A29" s="9">
        <v>15</v>
      </c>
      <c r="B29" s="12" t="s">
        <v>22</v>
      </c>
      <c r="C29" s="8"/>
    </row>
    <row r="30" spans="1:4" ht="32.4" x14ac:dyDescent="0.5">
      <c r="A30" s="9" t="s">
        <v>23</v>
      </c>
      <c r="B30" s="10" t="s">
        <v>24</v>
      </c>
      <c r="C30" s="8"/>
    </row>
    <row r="31" spans="1:4" ht="32.4" x14ac:dyDescent="0.5">
      <c r="A31" s="9" t="s">
        <v>25</v>
      </c>
      <c r="B31" s="10" t="s">
        <v>26</v>
      </c>
      <c r="C31" s="8"/>
    </row>
    <row r="32" spans="1:4" ht="32.4" x14ac:dyDescent="0.5">
      <c r="A32" s="9" t="s">
        <v>27</v>
      </c>
      <c r="B32" s="10" t="s">
        <v>28</v>
      </c>
      <c r="C32" s="8"/>
    </row>
    <row r="33" spans="1:3" ht="32.4" x14ac:dyDescent="0.5">
      <c r="A33" s="9" t="s">
        <v>29</v>
      </c>
      <c r="B33" s="10" t="s">
        <v>30</v>
      </c>
      <c r="C33" s="8"/>
    </row>
    <row r="34" spans="1:3" ht="32.4" x14ac:dyDescent="0.5">
      <c r="A34" s="9" t="s">
        <v>31</v>
      </c>
      <c r="B34" s="10" t="s">
        <v>32</v>
      </c>
      <c r="C34" s="8"/>
    </row>
    <row r="35" spans="1:3" ht="79.5" x14ac:dyDescent="0.5">
      <c r="A35" s="14">
        <v>16</v>
      </c>
      <c r="B35" s="15" t="s">
        <v>39</v>
      </c>
      <c r="C35" s="8"/>
    </row>
    <row r="36" spans="1:3" ht="16.2" x14ac:dyDescent="0.5">
      <c r="A36" s="9">
        <v>17</v>
      </c>
      <c r="B36" s="10" t="s">
        <v>40</v>
      </c>
      <c r="C36" s="8"/>
    </row>
    <row r="37" spans="1:3" ht="16.2" x14ac:dyDescent="0.5">
      <c r="A37" s="9">
        <v>17.100000000000001</v>
      </c>
      <c r="B37" s="10" t="s">
        <v>41</v>
      </c>
      <c r="C37" s="8"/>
    </row>
    <row r="40" spans="1:3" ht="216" customHeight="1" x14ac:dyDescent="0.5">
      <c r="B40" s="27" t="s">
        <v>33</v>
      </c>
      <c r="C40" s="27"/>
    </row>
    <row r="41" spans="1:3" x14ac:dyDescent="0.5">
      <c r="B41" s="23"/>
      <c r="C41" s="24"/>
    </row>
    <row r="42" spans="1:3" x14ac:dyDescent="0.5">
      <c r="B42" s="23"/>
      <c r="C42" s="23"/>
    </row>
    <row r="43" spans="1:3" x14ac:dyDescent="0.5">
      <c r="B43" s="23"/>
      <c r="C43" s="24"/>
    </row>
    <row r="50" spans="1:3" x14ac:dyDescent="0.5">
      <c r="A50" s="17"/>
      <c r="C50" s="18"/>
    </row>
  </sheetData>
  <sheetProtection password="CC4B" sheet="1" objects="1" scenarios="1"/>
  <mergeCells count="7">
    <mergeCell ref="B43:C43"/>
    <mergeCell ref="A1:C1"/>
    <mergeCell ref="A2:C2"/>
    <mergeCell ref="A3:C3"/>
    <mergeCell ref="B40:C40"/>
    <mergeCell ref="B41:C41"/>
    <mergeCell ref="B42:C4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GridLines="0" topLeftCell="A40" workbookViewId="0">
      <selection activeCell="C22" sqref="C22"/>
    </sheetView>
  </sheetViews>
  <sheetFormatPr defaultColWidth="9.1015625" defaultRowHeight="14.1" x14ac:dyDescent="0.5"/>
  <cols>
    <col min="1" max="1" width="6.89453125" style="16" customWidth="1"/>
    <col min="2" max="2" width="61.68359375" style="17" customWidth="1"/>
    <col min="3" max="3" width="17.68359375" style="19" customWidth="1"/>
    <col min="4" max="16384" width="9.1015625" style="1"/>
  </cols>
  <sheetData>
    <row r="1" spans="1:3" s="2" customFormat="1" ht="30" customHeight="1" x14ac:dyDescent="0.7">
      <c r="A1" s="25" t="s">
        <v>42</v>
      </c>
      <c r="B1" s="25"/>
      <c r="C1" s="25"/>
    </row>
    <row r="2" spans="1:3" s="2" customFormat="1" ht="20.100000000000001" x14ac:dyDescent="0.7">
      <c r="A2" s="26" t="s">
        <v>44</v>
      </c>
      <c r="B2" s="26"/>
      <c r="C2" s="26"/>
    </row>
    <row r="3" spans="1:3" s="2" customFormat="1" ht="20.100000000000001" x14ac:dyDescent="0.7">
      <c r="A3" s="26" t="s">
        <v>56</v>
      </c>
      <c r="B3" s="26"/>
      <c r="C3" s="26"/>
    </row>
    <row r="6" spans="1:3" ht="15.9" x14ac:dyDescent="0.5">
      <c r="A6" s="6"/>
      <c r="B6" s="7" t="s">
        <v>0</v>
      </c>
      <c r="C6" s="8" t="s">
        <v>1</v>
      </c>
    </row>
    <row r="7" spans="1:3" ht="15.9" x14ac:dyDescent="0.5">
      <c r="A7" s="6"/>
      <c r="B7" s="7"/>
      <c r="C7" s="8"/>
    </row>
    <row r="8" spans="1:3" ht="16.2" x14ac:dyDescent="0.5">
      <c r="A8" s="9">
        <v>1</v>
      </c>
      <c r="B8" s="10" t="s">
        <v>2</v>
      </c>
      <c r="C8" s="11">
        <v>1000000000</v>
      </c>
    </row>
    <row r="9" spans="1:3" ht="16.2" x14ac:dyDescent="0.5">
      <c r="A9" s="9">
        <v>2</v>
      </c>
      <c r="B9" s="10" t="s">
        <v>3</v>
      </c>
      <c r="C9" s="11">
        <v>5000000</v>
      </c>
    </row>
    <row r="10" spans="1:3" ht="16.2" x14ac:dyDescent="0.5">
      <c r="A10" s="9">
        <v>3</v>
      </c>
      <c r="B10" s="10" t="s">
        <v>4</v>
      </c>
      <c r="C10" s="11">
        <f t="shared" ref="C10" si="0">C8-C9</f>
        <v>995000000</v>
      </c>
    </row>
    <row r="11" spans="1:3" ht="16.2" x14ac:dyDescent="0.5">
      <c r="A11" s="9">
        <v>4</v>
      </c>
      <c r="B11" s="10" t="s">
        <v>5</v>
      </c>
      <c r="C11" s="11">
        <v>700000000</v>
      </c>
    </row>
    <row r="12" spans="1:3" ht="16.2" x14ac:dyDescent="0.5">
      <c r="A12" s="9">
        <v>5</v>
      </c>
      <c r="B12" s="10" t="s">
        <v>6</v>
      </c>
      <c r="C12" s="11">
        <f t="shared" ref="C12" si="1">C10-C11</f>
        <v>295000000</v>
      </c>
    </row>
    <row r="13" spans="1:3" ht="16.2" x14ac:dyDescent="0.5">
      <c r="A13" s="9">
        <f>A12+1</f>
        <v>6</v>
      </c>
      <c r="B13" s="10" t="s">
        <v>7</v>
      </c>
      <c r="C13" s="11">
        <v>25000000</v>
      </c>
    </row>
    <row r="14" spans="1:3" ht="16.2" x14ac:dyDescent="0.5">
      <c r="A14" s="9">
        <f t="shared" ref="A14" si="2">A13+1</f>
        <v>7</v>
      </c>
      <c r="B14" s="10" t="s">
        <v>8</v>
      </c>
      <c r="C14" s="11">
        <v>150000000</v>
      </c>
    </row>
    <row r="15" spans="1:3" ht="16.2" x14ac:dyDescent="0.5">
      <c r="A15" s="9">
        <v>8</v>
      </c>
      <c r="B15" s="10" t="s">
        <v>9</v>
      </c>
      <c r="C15" s="11">
        <v>35000000</v>
      </c>
    </row>
    <row r="16" spans="1:3" ht="16.2" x14ac:dyDescent="0.5">
      <c r="A16" s="9" t="s">
        <v>10</v>
      </c>
      <c r="B16" s="10" t="s">
        <v>11</v>
      </c>
      <c r="C16" s="11">
        <v>5000000</v>
      </c>
    </row>
    <row r="17" spans="1:4" ht="16.2" x14ac:dyDescent="0.5">
      <c r="A17" s="9">
        <v>9</v>
      </c>
      <c r="B17" s="10" t="s">
        <v>12</v>
      </c>
      <c r="C17" s="11">
        <v>100000000</v>
      </c>
    </row>
    <row r="18" spans="1:4" ht="16.2" x14ac:dyDescent="0.5">
      <c r="A18" s="9" t="s">
        <v>13</v>
      </c>
      <c r="B18" s="10" t="s">
        <v>14</v>
      </c>
      <c r="C18" s="11">
        <v>30000000</v>
      </c>
    </row>
    <row r="19" spans="1:4" ht="16.2" x14ac:dyDescent="0.5">
      <c r="A19" s="9" t="s">
        <v>34</v>
      </c>
      <c r="B19" s="10" t="s">
        <v>35</v>
      </c>
      <c r="C19" s="11">
        <f>C28+C16</f>
        <v>30000000</v>
      </c>
    </row>
    <row r="20" spans="1:4" ht="16.2" x14ac:dyDescent="0.5">
      <c r="A20" s="9" t="s">
        <v>21</v>
      </c>
      <c r="B20" s="10" t="s">
        <v>36</v>
      </c>
      <c r="C20" s="11">
        <v>0</v>
      </c>
    </row>
    <row r="21" spans="1:4" ht="16.2" x14ac:dyDescent="0.5">
      <c r="A21" s="9">
        <v>10</v>
      </c>
      <c r="B21" s="10" t="s">
        <v>15</v>
      </c>
      <c r="C21" s="11">
        <v>50000000</v>
      </c>
    </row>
    <row r="22" spans="1:4" ht="32.4" x14ac:dyDescent="0.5">
      <c r="A22" s="9">
        <v>11</v>
      </c>
      <c r="B22" s="10" t="s">
        <v>16</v>
      </c>
      <c r="C22" s="11">
        <f>C12-C13-C14+C15-C17</f>
        <v>55000000</v>
      </c>
    </row>
    <row r="23" spans="1:4" ht="48.6" x14ac:dyDescent="0.5">
      <c r="A23" s="9">
        <v>12</v>
      </c>
      <c r="B23" s="10" t="s">
        <v>37</v>
      </c>
      <c r="C23" s="11">
        <f>C22-C15+C17</f>
        <v>120000000</v>
      </c>
    </row>
    <row r="24" spans="1:4" ht="16.2" x14ac:dyDescent="0.5">
      <c r="A24" s="9">
        <v>13</v>
      </c>
      <c r="B24" s="12" t="s">
        <v>17</v>
      </c>
      <c r="C24" s="11">
        <f t="shared" ref="C24" si="3">C22+C18-C16+C21</f>
        <v>130000000</v>
      </c>
    </row>
    <row r="25" spans="1:4" ht="32.4" x14ac:dyDescent="0.5">
      <c r="A25" s="9">
        <v>14</v>
      </c>
      <c r="B25" s="10" t="s">
        <v>38</v>
      </c>
      <c r="C25" s="13">
        <f t="shared" ref="C25" si="4">(C18-C16)/C24</f>
        <v>0.19230769230769232</v>
      </c>
    </row>
    <row r="26" spans="1:4" ht="16.2" x14ac:dyDescent="0.5">
      <c r="A26" s="9">
        <v>14.1</v>
      </c>
      <c r="B26" s="10" t="s">
        <v>18</v>
      </c>
      <c r="C26" s="8">
        <f t="shared" ref="C26" si="5">C24*30%</f>
        <v>39000000</v>
      </c>
    </row>
    <row r="27" spans="1:4" ht="16.2" x14ac:dyDescent="0.5">
      <c r="A27" s="9">
        <v>14.2</v>
      </c>
      <c r="B27" s="10" t="s">
        <v>19</v>
      </c>
      <c r="C27" s="8">
        <f>C18-C16</f>
        <v>25000000</v>
      </c>
    </row>
    <row r="28" spans="1:4" ht="32.4" x14ac:dyDescent="0.5">
      <c r="A28" s="9" t="s">
        <v>48</v>
      </c>
      <c r="B28" s="10" t="s">
        <v>20</v>
      </c>
      <c r="C28" s="8">
        <f>IF(AND(C26&gt;0,C27&gt;=C26),C26,(C27))</f>
        <v>25000000</v>
      </c>
    </row>
    <row r="29" spans="1:4" ht="32.4" x14ac:dyDescent="0.5">
      <c r="A29" s="9">
        <v>14.4</v>
      </c>
      <c r="B29" s="10" t="s">
        <v>55</v>
      </c>
      <c r="C29" s="8">
        <f>C26-C27</f>
        <v>14000000</v>
      </c>
    </row>
    <row r="30" spans="1:4" ht="32.4" x14ac:dyDescent="0.5">
      <c r="A30" s="9">
        <v>15</v>
      </c>
      <c r="B30" s="12" t="s">
        <v>22</v>
      </c>
      <c r="C30" s="8">
        <f>SUM(C31:C35)</f>
        <v>10000000</v>
      </c>
      <c r="D30" s="5" t="s">
        <v>52</v>
      </c>
    </row>
    <row r="31" spans="1:4" ht="32.4" x14ac:dyDescent="0.5">
      <c r="A31" s="9" t="s">
        <v>23</v>
      </c>
      <c r="B31" s="10" t="s">
        <v>24</v>
      </c>
      <c r="C31" s="8">
        <v>7000000</v>
      </c>
      <c r="D31" s="1" t="s">
        <v>49</v>
      </c>
    </row>
    <row r="32" spans="1:4" ht="32.4" x14ac:dyDescent="0.5">
      <c r="A32" s="9" t="s">
        <v>25</v>
      </c>
      <c r="B32" s="10" t="s">
        <v>26</v>
      </c>
      <c r="C32" s="8">
        <v>3000000</v>
      </c>
      <c r="D32" s="1" t="s">
        <v>50</v>
      </c>
    </row>
    <row r="33" spans="1:4" ht="32.4" x14ac:dyDescent="0.5">
      <c r="A33" s="9" t="s">
        <v>27</v>
      </c>
      <c r="B33" s="10" t="s">
        <v>28</v>
      </c>
      <c r="C33" s="8"/>
      <c r="D33" s="1" t="s">
        <v>51</v>
      </c>
    </row>
    <row r="34" spans="1:4" ht="32.4" x14ac:dyDescent="0.5">
      <c r="A34" s="9" t="s">
        <v>29</v>
      </c>
      <c r="B34" s="10" t="s">
        <v>30</v>
      </c>
      <c r="C34" s="8"/>
    </row>
    <row r="35" spans="1:4" ht="32.4" x14ac:dyDescent="0.5">
      <c r="A35" s="9" t="s">
        <v>31</v>
      </c>
      <c r="B35" s="10" t="s">
        <v>32</v>
      </c>
      <c r="C35" s="8"/>
    </row>
    <row r="36" spans="1:4" ht="79.5" x14ac:dyDescent="0.5">
      <c r="A36" s="14">
        <v>16</v>
      </c>
      <c r="B36" s="15" t="s">
        <v>39</v>
      </c>
      <c r="C36" s="8"/>
    </row>
    <row r="37" spans="1:4" ht="16.2" x14ac:dyDescent="0.5">
      <c r="A37" s="9">
        <v>17</v>
      </c>
      <c r="B37" s="10" t="s">
        <v>40</v>
      </c>
      <c r="C37" s="8"/>
    </row>
    <row r="38" spans="1:4" ht="16.2" x14ac:dyDescent="0.5">
      <c r="A38" s="9">
        <v>17.100000000000001</v>
      </c>
      <c r="B38" s="10" t="s">
        <v>41</v>
      </c>
      <c r="C38" s="8"/>
    </row>
    <row r="41" spans="1:4" ht="217.5" customHeight="1" x14ac:dyDescent="0.5">
      <c r="B41" s="27" t="s">
        <v>33</v>
      </c>
      <c r="C41" s="27"/>
    </row>
    <row r="42" spans="1:4" x14ac:dyDescent="0.5">
      <c r="B42" s="23"/>
      <c r="C42" s="24"/>
    </row>
    <row r="43" spans="1:4" x14ac:dyDescent="0.5">
      <c r="B43" s="23"/>
      <c r="C43" s="23"/>
    </row>
    <row r="44" spans="1:4" x14ac:dyDescent="0.5">
      <c r="B44" s="23"/>
      <c r="C44" s="24"/>
    </row>
    <row r="51" spans="1:3" x14ac:dyDescent="0.5">
      <c r="A51" s="17"/>
      <c r="C51" s="18"/>
    </row>
  </sheetData>
  <sheetProtection password="CC4B" sheet="1" objects="1" scenarios="1"/>
  <mergeCells count="7">
    <mergeCell ref="B44:C44"/>
    <mergeCell ref="A1:C1"/>
    <mergeCell ref="A2:C2"/>
    <mergeCell ref="A3:C3"/>
    <mergeCell ref="B41:C41"/>
    <mergeCell ref="B42:C42"/>
    <mergeCell ref="B43:C43"/>
  </mergeCells>
  <pageMargins left="0.7" right="0.7" top="0.75" bottom="0.75" header="0.3" footer="0.3"/>
  <pageSetup paperSize="9" orientation="portrait" r:id="rId1"/>
  <ignoredErrors>
    <ignoredError sqref="C10:C22 A13:A15" unlockedFormula="1"/>
    <ignoredError sqref="A16:A19" numberStoredAsText="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abSelected="1" workbookViewId="0">
      <selection activeCell="A10" sqref="A10"/>
    </sheetView>
  </sheetViews>
  <sheetFormatPr defaultRowHeight="14.4" x14ac:dyDescent="0.55000000000000004"/>
  <cols>
    <col min="1" max="1" width="96.1015625" customWidth="1"/>
  </cols>
  <sheetData>
    <row r="1" spans="1:2" ht="22.8" x14ac:dyDescent="0.75">
      <c r="A1" s="3" t="s">
        <v>42</v>
      </c>
    </row>
    <row r="2" spans="1:2" ht="22.8" x14ac:dyDescent="0.75">
      <c r="A2" s="3" t="s">
        <v>44</v>
      </c>
    </row>
    <row r="3" spans="1:2" ht="22.8" x14ac:dyDescent="0.75">
      <c r="A3" s="3" t="s">
        <v>43</v>
      </c>
    </row>
    <row r="5" spans="1:2" ht="22.8" x14ac:dyDescent="0.75">
      <c r="A5" s="4"/>
    </row>
    <row r="6" spans="1:2" ht="91.2" x14ac:dyDescent="0.75">
      <c r="A6" s="4" t="s">
        <v>45</v>
      </c>
      <c r="B6" s="22" t="s">
        <v>54</v>
      </c>
    </row>
    <row r="7" spans="1:2" ht="45.6" x14ac:dyDescent="0.75">
      <c r="A7" s="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LAI VAY THUAN &gt; 30% EBITDA</vt:lpstr>
      <vt:lpstr>LÃI VAY THUAN &lt; 30%</vt:lpstr>
      <vt:lpstr>NOTE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CUNLUN</dc:creator>
  <cp:lastModifiedBy>Dell</cp:lastModifiedBy>
  <dcterms:created xsi:type="dcterms:W3CDTF">2023-03-23T14:19:57Z</dcterms:created>
  <dcterms:modified xsi:type="dcterms:W3CDTF">2023-03-29T07:43:16Z</dcterms:modified>
</cp:coreProperties>
</file>